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codeName="ThisWorkbook"/>
  <xr:revisionPtr revIDLastSave="0" documentId="8_{10CEB766-2D3D-4D28-B946-D339B84663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me" sheetId="8" r:id="rId1"/>
    <sheet name="1" sheetId="2" r:id="rId2"/>
    <sheet name="calc" sheetId="4" state="hidden" r:id="rId3"/>
  </sheets>
  <definedNames>
    <definedName name="_xlnm.Print_Area" localSheetId="1">'1'!$B$1:$F$27</definedName>
    <definedName name="_xlnm.Print_Area" localSheetId="0">Home!$B$2:$S$24</definedName>
    <definedName name="_xlnm.Print_Titles" localSheetId="1">'1'!$2:$3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" i="4" l="1"/>
  <c r="K4" i="4" s="1"/>
  <c r="L5" i="4"/>
  <c r="L4" i="4" s="1"/>
  <c r="M5" i="4"/>
  <c r="M4" i="4" s="1"/>
  <c r="C8" i="8" l="1"/>
  <c r="F21" i="2" l="1"/>
  <c r="E21" i="2"/>
  <c r="D21" i="2"/>
  <c r="C21" i="2"/>
  <c r="B22" i="2"/>
  <c r="B21" i="2" s="1"/>
  <c r="B23" i="2"/>
  <c r="B24" i="2"/>
  <c r="B25" i="2"/>
  <c r="B26" i="2"/>
  <c r="F27" i="2"/>
  <c r="F26" i="2"/>
  <c r="F25" i="2"/>
  <c r="F24" i="2"/>
  <c r="F23" i="2"/>
  <c r="F22" i="2"/>
  <c r="E27" i="2"/>
  <c r="E26" i="2"/>
  <c r="E25" i="2"/>
  <c r="E24" i="2"/>
  <c r="E23" i="2"/>
  <c r="E22" i="2"/>
  <c r="D27" i="2"/>
  <c r="D26" i="2"/>
  <c r="D25" i="2"/>
  <c r="D24" i="2"/>
  <c r="D23" i="2"/>
  <c r="D22" i="2"/>
  <c r="F20" i="2"/>
  <c r="C20" i="2"/>
  <c r="D20" i="2"/>
  <c r="E20" i="2"/>
  <c r="B20" i="2"/>
  <c r="C22" i="2"/>
  <c r="C23" i="2"/>
  <c r="C24" i="2"/>
  <c r="C25" i="2"/>
  <c r="C26" i="2"/>
  <c r="B27" i="2"/>
  <c r="C27" i="2"/>
  <c r="G4" i="4"/>
  <c r="G5" i="4"/>
  <c r="G6" i="4"/>
  <c r="N12" i="4" s="1"/>
  <c r="B13" i="4" l="1"/>
  <c r="N6" i="4"/>
  <c r="Q6" i="4" s="1"/>
  <c r="N9" i="4"/>
  <c r="Q9" i="4" s="1"/>
  <c r="N11" i="4"/>
  <c r="P11" i="4" s="1"/>
  <c r="P12" i="4"/>
  <c r="O12" i="4"/>
  <c r="Q12" i="4"/>
  <c r="N4" i="4"/>
  <c r="N10" i="4"/>
  <c r="N7" i="4"/>
  <c r="N5" i="4"/>
  <c r="N8" i="4"/>
  <c r="O6" i="4" l="1"/>
  <c r="P6" i="4"/>
  <c r="P9" i="4"/>
  <c r="O9" i="4"/>
  <c r="O11" i="4"/>
  <c r="Q11" i="4"/>
  <c r="Q5" i="4"/>
  <c r="O5" i="4"/>
  <c r="P5" i="4"/>
  <c r="Q7" i="4"/>
  <c r="P7" i="4"/>
  <c r="O7" i="4"/>
  <c r="P10" i="4"/>
  <c r="Q10" i="4"/>
  <c r="O10" i="4"/>
  <c r="O4" i="4"/>
  <c r="Q4" i="4"/>
  <c r="P4" i="4"/>
  <c r="O8" i="4"/>
  <c r="Q8" i="4"/>
  <c r="P8" i="4"/>
  <c r="O14" i="4" l="1"/>
  <c r="C8" i="4" s="1"/>
  <c r="D12" i="4" s="1"/>
  <c r="F9" i="2" s="1"/>
  <c r="Q14" i="4"/>
  <c r="C10" i="4" s="1"/>
  <c r="D14" i="4" s="1"/>
  <c r="D19" i="4" s="1"/>
  <c r="F16" i="2" s="1"/>
  <c r="P14" i="4"/>
  <c r="C9" i="4" s="1"/>
  <c r="D13" i="4" s="1"/>
  <c r="F10" i="2" s="1"/>
  <c r="D17" i="4" l="1"/>
  <c r="F14" i="2" s="1"/>
  <c r="F11" i="2"/>
  <c r="D18" i="4"/>
  <c r="F15" i="2" s="1"/>
  <c r="D15" i="4"/>
  <c r="F12" i="2" s="1"/>
  <c r="D20" i="4" l="1"/>
  <c r="F17" i="2" s="1"/>
</calcChain>
</file>

<file path=xl/sharedStrings.xml><?xml version="1.0" encoding="utf-8"?>
<sst xmlns="http://schemas.openxmlformats.org/spreadsheetml/2006/main" count="42" uniqueCount="25">
  <si>
    <t>Achtergrondberekeningen die niet getoond worden</t>
  </si>
  <si>
    <t>per maand</t>
  </si>
  <si>
    <t>per week</t>
  </si>
  <si>
    <t>per dag</t>
  </si>
  <si>
    <t>Gebruikelijke arbeidsduur per week</t>
  </si>
  <si>
    <t>Uren werknemer per week</t>
  </si>
  <si>
    <t>Leeftijd werknemer</t>
  </si>
  <si>
    <t>select</t>
  </si>
  <si>
    <t>factor</t>
  </si>
  <si>
    <t>per uur</t>
  </si>
  <si>
    <t>Percentage</t>
  </si>
  <si>
    <t>Leeftijd</t>
  </si>
  <si>
    <t>Minimumloon per maand</t>
  </si>
  <si>
    <t>Minimumloon per week</t>
  </si>
  <si>
    <t>Minimumloon per dag</t>
  </si>
  <si>
    <t>Minimumloon per uur</t>
  </si>
  <si>
    <t>Minimumloon per maand (inclusief vakantiegeld)</t>
  </si>
  <si>
    <t>Minimumloon per week (inclusief vakantiegeld)</t>
  </si>
  <si>
    <t>Minimumloon per dag (inclusief vakantiegeld)</t>
  </si>
  <si>
    <t>Minimumloon per uur (inclusief vakantiegeld)</t>
  </si>
  <si>
    <t>Recente wijzigingen</t>
  </si>
  <si>
    <t>Tabel: Bruto minimumloon per 1 juli 2022</t>
  </si>
  <si>
    <t>Minimumloon werknemer per 1 juli 2022</t>
  </si>
  <si>
    <t>Tabel minimumloon per 1 juli 2022</t>
  </si>
  <si>
    <t>Tabel minimumloon per 1 juli 2022 toegevoegd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</si>
</sst>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€&quot;\ #,##0.00;[Red]&quot;€&quot;\ \-#,##0.00"/>
    <numFmt numFmtId="42" formatCode="_ &quot;€&quot;\ * #,##0_ ;_ &quot;€&quot;\ * \-#,##0_ ;_ &quot;€&quot;\ * &quot;-&quot;_ ;_ @_ "/>
    <numFmt numFmtId="44" formatCode="_ &quot;€&quot;\ * #,##0.00_ ;_ &quot;€&quot;\ * \-#,##0.00_ ;_ &quot;€&quot;\ * &quot;-&quot;??_ ;_ @_ "/>
    <numFmt numFmtId="164" formatCode="&quot;€&quot;\ #,##0.00"/>
    <numFmt numFmtId="165" formatCode="[$€-2]\ #,##0.00"/>
    <numFmt numFmtId="166" formatCode="_-* #,##0.00\ [$€-1]_-;\-* #,##0.00\ [$€-1]_-;_-* &quot;-&quot;??\ [$€-1]_-"/>
    <numFmt numFmtId="167" formatCode="#0\ \j\a\a\r"/>
    <numFmt numFmtId="168" formatCode="#0\ \u\u\r"/>
    <numFmt numFmtId="169" formatCode="[$€-413]\ #,##0.00"/>
    <numFmt numFmtId="170" formatCode="_-&quot;€&quot;* #,##0.00_-;\-&quot;€&quot;* #,##0.00_-;_-&quot;€&quot;* &quot;-&quot;??_-;_-@_-"/>
    <numFmt numFmtId="171" formatCode="[$-413]d\ mmmm\ yyyy;@"/>
  </numFmts>
  <fonts count="26">
    <font>
      <sz val="9"/>
      <color indexed="8"/>
      <name val="Tahoma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Univers"/>
      <family val="2"/>
    </font>
    <font>
      <sz val="9"/>
      <name val="tahoma"/>
      <family val="2"/>
    </font>
    <font>
      <sz val="9"/>
      <color indexed="16"/>
      <name val="tahoma"/>
      <family val="2"/>
    </font>
    <font>
      <u/>
      <sz val="9"/>
      <name val="tahoma"/>
      <family val="2"/>
    </font>
    <font>
      <b/>
      <sz val="9"/>
      <color indexed="9"/>
      <name val="tahoma"/>
      <family val="2"/>
    </font>
    <font>
      <sz val="48"/>
      <color rgb="FF4A4A4A"/>
      <name val="Calibri Light"/>
      <family val="2"/>
    </font>
    <font>
      <sz val="24"/>
      <color rgb="FF4A4A4A"/>
      <name val="Calibri"/>
      <family val="2"/>
    </font>
    <font>
      <u/>
      <sz val="10"/>
      <color indexed="36"/>
      <name val="Tahoma"/>
      <family val="2"/>
    </font>
    <font>
      <sz val="16"/>
      <color rgb="FF4A4A4A"/>
      <name val="Calibri"/>
      <family val="2"/>
    </font>
    <font>
      <sz val="16"/>
      <color rgb="FF717171"/>
      <name val="Calibri"/>
      <family val="2"/>
    </font>
    <font>
      <sz val="14"/>
      <color rgb="FF4A4A4A"/>
      <name val="Calibri"/>
      <family val="2"/>
    </font>
    <font>
      <sz val="14"/>
      <color rgb="FF717171"/>
      <name val="Calibri"/>
      <family val="2"/>
    </font>
    <font>
      <sz val="14"/>
      <color theme="2" tint="-0.249977111117893"/>
      <name val="Calibri"/>
      <family val="2"/>
    </font>
    <font>
      <b/>
      <sz val="14"/>
      <color rgb="FF4A4A4A"/>
      <name val="Calibri"/>
      <family val="2"/>
    </font>
    <font>
      <i/>
      <sz val="14"/>
      <color rgb="FF717171"/>
      <name val="Calibri"/>
      <family val="2"/>
    </font>
    <font>
      <b/>
      <sz val="16"/>
      <color rgb="FF002060"/>
      <name val="Calibri"/>
      <family val="2"/>
    </font>
    <font>
      <sz val="14"/>
      <color rgb="FFED7D31"/>
      <name val="Calibri"/>
      <family val="2"/>
    </font>
    <font>
      <sz val="24"/>
      <color rgb="FF717171"/>
      <name val="Calibri"/>
      <family val="2"/>
    </font>
    <font>
      <i/>
      <sz val="10"/>
      <color rgb="FF717171"/>
      <name val="Calibri"/>
      <family val="2"/>
    </font>
    <font>
      <b/>
      <sz val="9"/>
      <color indexed="45"/>
      <name val="Wingdings 3"/>
      <family val="1"/>
    </font>
    <font>
      <b/>
      <sz val="12"/>
      <color theme="1" tint="0.499984740745262"/>
      <name val="Calibri"/>
      <family val="2"/>
    </font>
    <font>
      <i/>
      <sz val="10"/>
      <color theme="1" tint="0.499984740745262"/>
      <name val="Calibri"/>
      <family val="2"/>
    </font>
    <font>
      <sz val="24"/>
      <color rgb="FF4A4A4A"/>
      <name val="Calibri Light"/>
      <family val="2"/>
    </font>
  </fonts>
  <fills count="1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D9E1F2"/>
      </patternFill>
    </fill>
    <fill>
      <patternFill patternType="solid">
        <fgColor rgb="FFFCE4D6"/>
      </patternFill>
    </fill>
    <fill>
      <patternFill patternType="solid">
        <fgColor theme="0"/>
        <bgColor theme="4"/>
      </patternFill>
    </fill>
    <fill>
      <patternFill patternType="solid">
        <fgColor rgb="FFE2EFDA"/>
      </patternFill>
    </fill>
    <fill>
      <patternFill patternType="lightGray">
        <fgColor theme="1" tint="0.499984740745262"/>
        <bgColor indexed="65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4A90E2"/>
      </left>
      <right style="thin">
        <color rgb="FF4A90E2"/>
      </right>
      <top style="thin">
        <color rgb="FF4A90E2"/>
      </top>
      <bottom style="thin">
        <color rgb="FF4A90E2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4A90E2"/>
      </top>
      <bottom/>
      <diagonal/>
    </border>
    <border>
      <left/>
      <right/>
      <top/>
      <bottom style="thin">
        <color rgb="FF4A90E2"/>
      </bottom>
      <diagonal/>
    </border>
    <border>
      <left/>
      <right/>
      <top style="thin">
        <color rgb="FF4A90E2"/>
      </top>
      <bottom style="thin">
        <color rgb="FF4A90E2"/>
      </bottom>
      <diagonal/>
    </border>
    <border>
      <left style="thick">
        <color rgb="FF4A90E2"/>
      </left>
      <right/>
      <top/>
      <bottom/>
      <diagonal/>
    </border>
    <border>
      <left style="medium">
        <color rgb="FF4A90E2"/>
      </left>
      <right/>
      <top style="medium">
        <color rgb="FF4A90E2"/>
      </top>
      <bottom/>
      <diagonal/>
    </border>
    <border>
      <left/>
      <right/>
      <top style="medium">
        <color rgb="FF4A90E2"/>
      </top>
      <bottom/>
      <diagonal/>
    </border>
    <border>
      <left/>
      <right style="medium">
        <color rgb="FF4A90E2"/>
      </right>
      <top style="medium">
        <color rgb="FF4A90E2"/>
      </top>
      <bottom/>
      <diagonal/>
    </border>
    <border>
      <left style="medium">
        <color rgb="FF4A90E2"/>
      </left>
      <right/>
      <top/>
      <bottom style="medium">
        <color rgb="FF4A90E2"/>
      </bottom>
      <diagonal/>
    </border>
    <border>
      <left/>
      <right/>
      <top/>
      <bottom style="medium">
        <color rgb="FF4A90E2"/>
      </bottom>
      <diagonal/>
    </border>
    <border>
      <left/>
      <right style="medium">
        <color rgb="FF4A90E2"/>
      </right>
      <top/>
      <bottom style="medium">
        <color rgb="FF4A90E2"/>
      </bottom>
      <diagonal/>
    </border>
    <border>
      <left/>
      <right/>
      <top style="hair">
        <color rgb="FF4A90E2"/>
      </top>
      <bottom style="hair">
        <color rgb="FF4A90E2"/>
      </bottom>
      <diagonal/>
    </border>
  </borders>
  <cellStyleXfs count="27">
    <xf numFmtId="0" fontId="0" fillId="0" borderId="0">
      <alignment vertical="center"/>
    </xf>
    <xf numFmtId="166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ont="0" applyFill="0" applyBorder="0" applyAlignment="0" applyProtection="0">
      <alignment vertical="top"/>
      <protection locked="0"/>
    </xf>
    <xf numFmtId="0" fontId="11" fillId="0" borderId="4" applyNumberFormat="0" applyFill="0" applyProtection="0">
      <alignment horizontal="left" vertical="center" indent="1"/>
    </xf>
    <xf numFmtId="0" fontId="12" fillId="0" borderId="5" applyNumberFormat="0" applyFill="0" applyProtection="0">
      <alignment horizontal="left" vertical="center" indent="1"/>
      <protection locked="0"/>
    </xf>
    <xf numFmtId="42" fontId="11" fillId="7" borderId="4" applyFill="0" applyProtection="0">
      <alignment horizontal="left" vertical="center" indent="1"/>
    </xf>
    <xf numFmtId="0" fontId="14" fillId="0" borderId="0" applyNumberFormat="0" applyFill="0" applyProtection="0">
      <alignment horizontal="right" vertical="center" indent="1"/>
    </xf>
    <xf numFmtId="0" fontId="14" fillId="0" borderId="0" applyNumberFormat="0" applyFill="0" applyProtection="0">
      <alignment horizontal="right" vertical="center" indent="1"/>
    </xf>
    <xf numFmtId="0" fontId="13" fillId="8" borderId="4" applyNumberFormat="0" applyBorder="0" applyProtection="0">
      <alignment horizontal="left" vertical="center" indent="1"/>
    </xf>
    <xf numFmtId="42" fontId="13" fillId="8" borderId="4" applyBorder="0">
      <alignment horizontal="left" vertical="center" indent="1"/>
    </xf>
    <xf numFmtId="170" fontId="13" fillId="9" borderId="4" applyNumberFormat="0" applyBorder="0" applyProtection="0">
      <alignment horizontal="left" vertical="center" indent="1"/>
    </xf>
    <xf numFmtId="0" fontId="13" fillId="10" borderId="6" applyAlignment="0">
      <alignment vertical="center"/>
    </xf>
    <xf numFmtId="0" fontId="15" fillId="0" borderId="0" applyFill="0" applyBorder="0" applyProtection="0">
      <alignment vertical="top"/>
    </xf>
    <xf numFmtId="42" fontId="16" fillId="7" borderId="7" applyNumberFormat="0" applyFill="0" applyProtection="0">
      <alignment horizontal="left" indent="1"/>
    </xf>
    <xf numFmtId="0" fontId="16" fillId="0" borderId="8" applyNumberFormat="0" applyFill="0" applyProtection="0">
      <alignment horizontal="left" vertical="center" indent="1"/>
    </xf>
    <xf numFmtId="0" fontId="13" fillId="0" borderId="9" applyNumberFormat="0" applyFill="0" applyProtection="0">
      <alignment horizontal="left" vertical="center" indent="1"/>
    </xf>
    <xf numFmtId="42" fontId="16" fillId="8" borderId="8" applyProtection="0">
      <alignment horizontal="left" vertical="center" indent="1"/>
    </xf>
    <xf numFmtId="170" fontId="13" fillId="11" borderId="4" applyNumberFormat="0" applyProtection="0">
      <alignment horizontal="left" vertical="center" indent="1"/>
    </xf>
    <xf numFmtId="0" fontId="14" fillId="0" borderId="10" applyNumberFormat="0" applyProtection="0">
      <alignment horizontal="left" vertical="center" indent="1"/>
    </xf>
    <xf numFmtId="0" fontId="17" fillId="6" borderId="0" applyNumberFormat="0" applyProtection="0">
      <alignment horizontal="left" vertical="center" wrapText="1" indent="1"/>
    </xf>
    <xf numFmtId="0" fontId="18" fillId="7" borderId="0">
      <alignment vertical="top"/>
    </xf>
    <xf numFmtId="0" fontId="19" fillId="9" borderId="0" applyNumberFormat="0" applyProtection="0">
      <alignment horizontal="left" vertical="center" wrapText="1" indent="1"/>
    </xf>
    <xf numFmtId="0" fontId="13" fillId="0" borderId="0" applyNumberFormat="0" applyFill="0" applyBorder="0" applyProtection="0">
      <alignment vertical="top"/>
    </xf>
  </cellStyleXfs>
  <cellXfs count="64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center" indent="1"/>
    </xf>
    <xf numFmtId="0" fontId="4" fillId="0" borderId="1" xfId="0" applyFont="1" applyFill="1" applyBorder="1">
      <alignment vertical="center"/>
    </xf>
    <xf numFmtId="0" fontId="7" fillId="3" borderId="2" xfId="0" applyNumberFormat="1" applyFont="1" applyFill="1" applyBorder="1" applyProtection="1">
      <alignment vertical="center"/>
      <protection locked="0"/>
    </xf>
    <xf numFmtId="0" fontId="4" fillId="4" borderId="1" xfId="0" applyFont="1" applyFill="1" applyBorder="1">
      <alignment vertical="center"/>
    </xf>
    <xf numFmtId="2" fontId="4" fillId="0" borderId="1" xfId="0" applyNumberFormat="1" applyFont="1" applyBorder="1" applyAlignment="1"/>
    <xf numFmtId="10" fontId="4" fillId="5" borderId="1" xfId="2" applyNumberFormat="1" applyFont="1" applyFill="1" applyBorder="1" applyAlignment="1">
      <alignment vertical="center"/>
    </xf>
    <xf numFmtId="10" fontId="4" fillId="5" borderId="1" xfId="2" applyNumberFormat="1" applyFont="1" applyFill="1" applyBorder="1" applyAlignment="1"/>
    <xf numFmtId="167" fontId="7" fillId="0" borderId="0" xfId="0" applyNumberFormat="1" applyFont="1" applyFill="1" applyBorder="1" applyProtection="1">
      <alignment vertical="center"/>
      <protection locked="0"/>
    </xf>
    <xf numFmtId="169" fontId="4" fillId="0" borderId="3" xfId="0" applyNumberFormat="1" applyFont="1" applyFill="1" applyBorder="1">
      <alignment vertical="center"/>
    </xf>
    <xf numFmtId="9" fontId="4" fillId="0" borderId="1" xfId="0" applyNumberFormat="1" applyFont="1" applyFill="1" applyBorder="1">
      <alignment vertical="center"/>
    </xf>
    <xf numFmtId="8" fontId="4" fillId="0" borderId="1" xfId="0" applyNumberFormat="1" applyFont="1" applyFill="1" applyBorder="1">
      <alignment vertical="center"/>
    </xf>
    <xf numFmtId="164" fontId="4" fillId="0" borderId="1" xfId="0" applyNumberFormat="1" applyFont="1" applyFill="1" applyBorder="1">
      <alignment vertical="center"/>
    </xf>
    <xf numFmtId="9" fontId="4" fillId="0" borderId="1" xfId="0" applyNumberFormat="1" applyFont="1" applyFill="1" applyBorder="1" applyAlignment="1">
      <alignment horizontal="center" vertical="center"/>
    </xf>
    <xf numFmtId="8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right" vertical="center"/>
    </xf>
    <xf numFmtId="10" fontId="4" fillId="0" borderId="1" xfId="0" applyNumberFormat="1" applyFont="1" applyFill="1" applyBorder="1">
      <alignment vertical="center"/>
    </xf>
    <xf numFmtId="0" fontId="5" fillId="12" borderId="0" xfId="26" applyFont="1" applyFill="1" applyAlignment="1">
      <alignment vertical="center"/>
    </xf>
    <xf numFmtId="0" fontId="13" fillId="2" borderId="0" xfId="26" applyFill="1" applyAlignment="1">
      <alignment vertical="center"/>
    </xf>
    <xf numFmtId="0" fontId="13" fillId="0" borderId="0" xfId="26" applyAlignment="1">
      <alignment vertical="center"/>
    </xf>
    <xf numFmtId="0" fontId="16" fillId="0" borderId="8" xfId="6" applyFont="1" applyBorder="1" applyAlignment="1" applyProtection="1">
      <alignment horizontal="left" vertical="center" indent="1"/>
    </xf>
    <xf numFmtId="0" fontId="16" fillId="7" borderId="8" xfId="6" applyFont="1" applyFill="1" applyBorder="1" applyAlignment="1" applyProtection="1">
      <alignment horizontal="left" vertical="center" indent="1"/>
    </xf>
    <xf numFmtId="0" fontId="16" fillId="0" borderId="0" xfId="6" applyFont="1" applyAlignment="1" applyProtection="1">
      <alignment horizontal="left" vertical="center" indent="1"/>
    </xf>
    <xf numFmtId="0" fontId="0" fillId="0" borderId="0" xfId="6" applyFont="1" applyAlignment="1" applyProtection="1">
      <alignment vertical="center"/>
    </xf>
    <xf numFmtId="0" fontId="22" fillId="0" borderId="0" xfId="6" applyFont="1" applyAlignment="1" applyProtection="1">
      <alignment horizontal="left" vertical="center" indent="1"/>
    </xf>
    <xf numFmtId="0" fontId="23" fillId="0" borderId="8" xfId="18" applyFont="1">
      <alignment horizontal="left" vertical="center" indent="1"/>
    </xf>
    <xf numFmtId="0" fontId="16" fillId="7" borderId="8" xfId="18" applyFill="1">
      <alignment horizontal="left" vertical="center" indent="1"/>
    </xf>
    <xf numFmtId="0" fontId="16" fillId="0" borderId="8" xfId="18">
      <alignment horizontal="left" vertical="center" indent="1"/>
    </xf>
    <xf numFmtId="0" fontId="16" fillId="0" borderId="0" xfId="18" applyBorder="1">
      <alignment horizontal="left" vertical="center" indent="1"/>
    </xf>
    <xf numFmtId="0" fontId="16" fillId="7" borderId="0" xfId="18" applyFill="1" applyBorder="1">
      <alignment horizontal="left" vertical="center" indent="1"/>
    </xf>
    <xf numFmtId="0" fontId="6" fillId="0" borderId="0" xfId="26" applyFont="1" applyAlignment="1">
      <alignment vertical="center"/>
    </xf>
    <xf numFmtId="0" fontId="5" fillId="0" borderId="0" xfId="26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167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8" xfId="18" applyFill="1" applyAlignment="1">
      <alignment horizontal="right" vertical="center" indent="1"/>
    </xf>
    <xf numFmtId="0" fontId="13" fillId="0" borderId="9" xfId="19" applyFill="1" applyAlignment="1">
      <alignment horizontal="right" vertical="center" indent="1"/>
    </xf>
    <xf numFmtId="167" fontId="13" fillId="0" borderId="9" xfId="19" applyNumberFormat="1" applyFill="1" applyAlignment="1">
      <alignment horizontal="right" vertical="center" indent="1"/>
    </xf>
    <xf numFmtId="168" fontId="11" fillId="0" borderId="4" xfId="7" applyNumberFormat="1" applyFill="1" applyProtection="1">
      <alignment horizontal="left" vertical="center" indent="1"/>
      <protection locked="0"/>
    </xf>
    <xf numFmtId="44" fontId="13" fillId="8" borderId="3" xfId="13" applyNumberFormat="1" applyBorder="1">
      <alignment horizontal="left" vertical="center" indent="1"/>
    </xf>
    <xf numFmtId="0" fontId="16" fillId="0" borderId="8" xfId="18" applyFill="1" applyAlignment="1">
      <alignment horizontal="center" vertical="center"/>
    </xf>
    <xf numFmtId="10" fontId="13" fillId="0" borderId="9" xfId="19" applyNumberFormat="1" applyFill="1" applyAlignment="1">
      <alignment horizontal="center" vertical="center"/>
    </xf>
    <xf numFmtId="169" fontId="13" fillId="0" borderId="9" xfId="19" applyNumberFormat="1" applyFill="1" applyAlignment="1">
      <alignment horizontal="center" vertical="center"/>
    </xf>
    <xf numFmtId="0" fontId="16" fillId="0" borderId="8" xfId="18" applyFill="1" applyAlignment="1">
      <alignment horizontal="left" vertical="center"/>
    </xf>
    <xf numFmtId="169" fontId="13" fillId="0" borderId="9" xfId="19" applyNumberFormat="1" applyFill="1" applyAlignment="1">
      <alignment horizontal="left" vertical="center"/>
    </xf>
    <xf numFmtId="0" fontId="16" fillId="0" borderId="8" xfId="18" applyFill="1" applyAlignment="1">
      <alignment horizontal="right" vertical="center"/>
    </xf>
    <xf numFmtId="169" fontId="13" fillId="0" borderId="9" xfId="19" applyNumberFormat="1" applyFill="1" applyAlignment="1">
      <alignment horizontal="right" vertical="center"/>
    </xf>
    <xf numFmtId="167" fontId="11" fillId="0" borderId="4" xfId="9" applyNumberFormat="1" applyFill="1" applyProtection="1">
      <alignment horizontal="left" vertical="center" indent="1"/>
      <protection locked="0"/>
    </xf>
    <xf numFmtId="2" fontId="4" fillId="13" borderId="1" xfId="0" applyNumberFormat="1" applyFont="1" applyFill="1" applyBorder="1" applyAlignment="1"/>
    <xf numFmtId="0" fontId="13" fillId="0" borderId="0" xfId="26" applyAlignment="1">
      <alignment vertical="center"/>
    </xf>
    <xf numFmtId="0" fontId="8" fillId="0" borderId="11" xfId="4" applyBorder="1" applyAlignment="1">
      <alignment horizontal="center" vertical="center"/>
    </xf>
    <xf numFmtId="0" fontId="8" fillId="0" borderId="12" xfId="4" applyBorder="1" applyAlignment="1">
      <alignment horizontal="center" vertical="center"/>
    </xf>
    <xf numFmtId="0" fontId="8" fillId="0" borderId="13" xfId="4" applyBorder="1" applyAlignment="1">
      <alignment horizontal="center" vertical="center"/>
    </xf>
    <xf numFmtId="0" fontId="20" fillId="0" borderId="14" xfId="5" applyFont="1" applyBorder="1" applyAlignment="1">
      <alignment horizontal="center" vertical="top"/>
    </xf>
    <xf numFmtId="0" fontId="9" fillId="0" borderId="15" xfId="5" applyBorder="1" applyAlignment="1">
      <alignment horizontal="center" vertical="top"/>
    </xf>
    <xf numFmtId="0" fontId="9" fillId="0" borderId="16" xfId="5" applyBorder="1" applyAlignment="1">
      <alignment horizontal="center" vertical="top"/>
    </xf>
    <xf numFmtId="0" fontId="21" fillId="0" borderId="0" xfId="23" applyFont="1" applyFill="1" applyAlignment="1">
      <alignment horizontal="right" vertical="center" wrapText="1"/>
    </xf>
    <xf numFmtId="171" fontId="24" fillId="0" borderId="17" xfId="19" applyNumberFormat="1" applyFont="1" applyBorder="1">
      <alignment horizontal="left" vertical="center" indent="1"/>
    </xf>
    <xf numFmtId="0" fontId="24" fillId="0" borderId="17" xfId="19" applyFont="1" applyBorder="1">
      <alignment horizontal="left" vertical="center" indent="1"/>
    </xf>
    <xf numFmtId="0" fontId="21" fillId="0" borderId="0" xfId="23" applyFont="1" applyFill="1">
      <alignment horizontal="left" vertical="center" wrapText="1" indent="1"/>
    </xf>
    <xf numFmtId="0" fontId="14" fillId="0" borderId="0" xfId="11" applyFill="1">
      <alignment horizontal="right" vertical="center" indent="1"/>
    </xf>
    <xf numFmtId="3" fontId="25" fillId="0" borderId="0" xfId="4" applyNumberFormat="1" applyFont="1" applyFill="1" applyBorder="1" applyAlignment="1" applyProtection="1">
      <alignment horizontal="left" vertical="center" indent="2"/>
      <protection hidden="1"/>
    </xf>
    <xf numFmtId="165" fontId="14" fillId="0" borderId="0" xfId="11" applyNumberFormat="1" applyFill="1" applyProtection="1">
      <alignment horizontal="right" vertical="center" indent="1"/>
      <protection hidden="1"/>
    </xf>
  </cellXfs>
  <cellStyles count="27">
    <cellStyle name="Doc title" xfId="4" xr:uid="{408FB6BD-285D-4A46-B5E5-BF2EB6EDE1E9}"/>
    <cellStyle name="Euro" xfId="1" xr:uid="{00000000-0005-0000-0000-000000000000}"/>
    <cellStyle name="Header_1" xfId="5" xr:uid="{0E0C6019-27D2-4D6E-B145-2C775C0EE0BF}"/>
    <cellStyle name="Hyperlink 2" xfId="6" xr:uid="{B4BDA329-9A5C-45C8-B8AD-76E039CF288D}"/>
    <cellStyle name="invoer - default" xfId="7" xr:uid="{6E464330-438B-4BDE-84B4-187F93A10A83}"/>
    <cellStyle name="invoer - toelichting" xfId="8" xr:uid="{E514EA6B-C6AB-46B6-B0D9-5F9997D132DE}"/>
    <cellStyle name="Invoer financieel" xfId="9" xr:uid="{F2FAC082-D754-4A56-BF3C-BC7C093FB5E8}"/>
    <cellStyle name="labels" xfId="10" xr:uid="{8A0D694E-BD11-4A81-8B39-C0950C1B2C92}"/>
    <cellStyle name="labels-new" xfId="11" xr:uid="{539C4027-870B-4B53-A5B2-0354A839FD7F}"/>
    <cellStyle name="Normal" xfId="0" builtinId="0"/>
    <cellStyle name="Output - default" xfId="12" xr:uid="{4C58C04E-54C7-485E-8D4B-B049EE55BD11}"/>
    <cellStyle name="Output financieel" xfId="13" xr:uid="{5FE491B6-AE11-4DDD-8301-583D77E90E07}"/>
    <cellStyle name="Percent" xfId="2" builtinId="5"/>
    <cellStyle name="Percent 2" xfId="3" xr:uid="{00000000-0005-0000-0000-000005000000}"/>
    <cellStyle name="Slecht" xfId="14" xr:uid="{610A6AA6-8863-44A2-9391-8C65392ED260}"/>
    <cellStyle name="Standaard 2" xfId="26" xr:uid="{CE9B4230-567A-425F-B4D0-A581374078A2}"/>
    <cellStyle name="Stijl 1" xfId="15" xr:uid="{2628DAD2-44B8-486E-9828-6F3EAA29298A}"/>
    <cellStyle name="style sheet label" xfId="16" xr:uid="{B320537C-2DE8-4F02-9589-AA71D36C8A41}"/>
    <cellStyle name="Table bottom" xfId="17" xr:uid="{618ACC3A-E172-4487-A97C-EE1189FC4FC4}"/>
    <cellStyle name="Table head" xfId="18" xr:uid="{46EC03E7-BD9A-4763-9536-7A7E097A351C}"/>
    <cellStyle name="table row" xfId="19" xr:uid="{99E1FB26-27C2-4108-8707-5D222C43FBC9}"/>
    <cellStyle name="table_bottom_rendered_fin" xfId="20" xr:uid="{1E5DD510-D551-49CB-8EAE-055382E9A988}"/>
    <cellStyle name="test 10" xfId="21" xr:uid="{7002CCE6-6B28-45C5-B2B0-B2481FFEDECA}"/>
    <cellStyle name="toelichting" xfId="22" xr:uid="{4134796B-606A-4354-94E4-7DCC43EDFC99}"/>
    <cellStyle name="Toelichting document" xfId="23" xr:uid="{57532E13-AE92-4B6C-B36A-D9A2D2C7482C}"/>
    <cellStyle name="Top header" xfId="24" xr:uid="{74888A39-694D-4349-AB1D-5F63A2967266}"/>
    <cellStyle name="warning" xfId="25" xr:uid="{436A6D68-28C2-47C8-9BE9-16AD6280380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B41919"/>
      <rgbColor rgb="00010000"/>
      <rgbColor rgb="009B9B95"/>
      <rgbColor rgb="0000FFFF"/>
      <rgbColor rgb="00EB0505"/>
      <rgbColor rgb="00010000"/>
      <rgbColor rgb="005F5F5A"/>
      <rgbColor rgb="00DCDCDC"/>
      <rgbColor rgb="00010000"/>
      <rgbColor rgb="0091918C"/>
      <rgbColor rgb="00010000"/>
      <rgbColor rgb="00464646"/>
      <rgbColor rgb="00C0C0C0"/>
      <rgbColor rgb="00808080"/>
      <rgbColor rgb="00010000"/>
      <rgbColor rgb="00010000"/>
      <rgbColor rgb="00010000"/>
      <rgbColor rgb="00010000"/>
      <rgbColor rgb="00010000"/>
      <rgbColor rgb="00010000"/>
      <rgbColor rgb="00010000"/>
      <rgbColor rgb="00010000"/>
      <rgbColor rgb="00010000"/>
      <rgbColor rgb="00010000"/>
      <rgbColor rgb="00010000"/>
      <rgbColor rgb="00010000"/>
      <rgbColor rgb="00010000"/>
      <rgbColor rgb="00010000"/>
      <rgbColor rgb="00010000"/>
      <rgbColor rgb="00010000"/>
      <rgbColor rgb="00010000"/>
      <rgbColor rgb="00808080"/>
      <rgbColor rgb="00C0C0C0"/>
      <rgbColor rgb="00DDDDDD"/>
      <rgbColor rgb="00777777"/>
      <rgbColor rgb="00FFFFFF"/>
      <rgbColor rgb="00EB0505"/>
      <rgbColor rgb="00EAEAEA"/>
      <rgbColor rgb="00010000"/>
      <rgbColor rgb="00010000"/>
      <rgbColor rgb="00FFFF00"/>
      <rgbColor rgb="0000FF00"/>
      <rgbColor rgb="0000CCFF"/>
      <rgbColor rgb="00CDCDCD"/>
      <rgbColor rgb="00010000"/>
      <rgbColor rgb="00969696"/>
      <rgbColor rgb="00010000"/>
      <rgbColor rgb="00010000"/>
      <rgbColor rgb="00010000"/>
      <rgbColor rgb="00000000"/>
      <rgbColor rgb="00E6E6E6"/>
      <rgbColor rgb="00010000"/>
      <rgbColor rgb="0001000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456131</xdr:colOff>
      <xdr:row>14</xdr:row>
      <xdr:rowOff>65143</xdr:rowOff>
    </xdr:from>
    <xdr:to>
      <xdr:col>16</xdr:col>
      <xdr:colOff>294852</xdr:colOff>
      <xdr:row>15</xdr:row>
      <xdr:rowOff>214471</xdr:rowOff>
    </xdr:to>
    <xdr:sp macro="" textlink="">
      <xdr:nvSpPr>
        <xdr:cNvPr id="2" name="Half kad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B66246-FAE4-4706-934D-B78CF99A6AE4}"/>
            </a:ext>
          </a:extLst>
        </xdr:cNvPr>
        <xdr:cNvSpPr/>
      </xdr:nvSpPr>
      <xdr:spPr bwMode="auto">
        <a:xfrm rot="8109060">
          <a:off x="6094931" y="4465693"/>
          <a:ext cx="295921" cy="387453"/>
        </a:xfrm>
        <a:prstGeom prst="halfFrame">
          <a:avLst/>
        </a:prstGeom>
        <a:solidFill>
          <a:srgbClr val="4A90E2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nl-NL" sz="1100"/>
        </a:p>
      </xdr:txBody>
    </xdr:sp>
    <xdr:clientData/>
  </xdr:twoCellAnchor>
  <xdr:twoCellAnchor>
    <xdr:from>
      <xdr:col>1</xdr:col>
      <xdr:colOff>371475</xdr:colOff>
      <xdr:row>8</xdr:row>
      <xdr:rowOff>76200</xdr:rowOff>
    </xdr:from>
    <xdr:to>
      <xdr:col>17</xdr:col>
      <xdr:colOff>371475</xdr:colOff>
      <xdr:row>13</xdr:row>
      <xdr:rowOff>85725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33C69DE2-64E1-4BC1-AB62-C069F279AA44}"/>
            </a:ext>
          </a:extLst>
        </xdr:cNvPr>
        <xdr:cNvSpPr txBox="1">
          <a:spLocks noChangeArrowheads="1"/>
        </xdr:cNvSpPr>
      </xdr:nvSpPr>
      <xdr:spPr bwMode="auto">
        <a:xfrm>
          <a:off x="752475" y="3048000"/>
          <a:ext cx="6286500" cy="1200150"/>
        </a:xfrm>
        <a:prstGeom prst="rect">
          <a:avLst/>
        </a:prstGeom>
        <a:noFill/>
        <a:ln>
          <a:noFill/>
        </a:ln>
        <a:effectLst/>
        <a:extLst>
          <a:ext uri="{909E8E84-426E-40dd-AFC4-6F175D3DCCD1}"/>
          <a:ext uri="{91240B29-F687-4f45-9708-019B960494DF}"/>
        </a:extLst>
      </xdr:spPr>
      <xdr:txBody>
        <a:bodyPr vertOverflow="clip" wrap="square" lIns="144000" tIns="118800" rIns="90000" bIns="46800" anchor="t" upright="1"/>
        <a:lstStyle/>
        <a:p>
          <a:pPr algn="l" rtl="0">
            <a:lnSpc>
              <a:spcPct val="150000"/>
            </a:lnSpc>
            <a:defRPr sz="1000"/>
          </a:pPr>
          <a:r>
            <a:rPr lang="nl-NL" sz="12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Deze tool berekent het minimumloon van een werknemer per maand, per week, per dag en per uur, inclusief en exclusief vakantiegeld.</a:t>
          </a:r>
        </a:p>
      </xdr:txBody>
    </xdr:sp>
    <xdr:clientData/>
  </xdr:twoCellAnchor>
  <xdr:twoCellAnchor>
    <xdr:from>
      <xdr:col>15</xdr:col>
      <xdr:colOff>441755</xdr:colOff>
      <xdr:row>14</xdr:row>
      <xdr:rowOff>66208</xdr:rowOff>
    </xdr:from>
    <xdr:to>
      <xdr:col>16</xdr:col>
      <xdr:colOff>280476</xdr:colOff>
      <xdr:row>15</xdr:row>
      <xdr:rowOff>215536</xdr:rowOff>
    </xdr:to>
    <xdr:sp macro="" textlink="">
      <xdr:nvSpPr>
        <xdr:cNvPr id="4" name="Half kader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02945F-5100-4A52-94B5-D032C7C1EBAC}"/>
            </a:ext>
          </a:extLst>
        </xdr:cNvPr>
        <xdr:cNvSpPr/>
      </xdr:nvSpPr>
      <xdr:spPr bwMode="auto">
        <a:xfrm rot="8109060">
          <a:off x="6099605" y="4466758"/>
          <a:ext cx="276871" cy="387453"/>
        </a:xfrm>
        <a:prstGeom prst="halfFrame">
          <a:avLst/>
        </a:prstGeom>
        <a:solidFill>
          <a:srgbClr val="D9E1F2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nl-NL" sz="1100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5" name="Rectangle 1" descr="50%">
          <a:extLst>
            <a:ext uri="{FF2B5EF4-FFF2-40B4-BE49-F238E27FC236}">
              <a16:creationId xmlns:a16="http://schemas.microsoft.com/office/drawing/2014/main" id="{4F4E0D1F-A467-4597-AC4A-2A975589A1E1}"/>
            </a:ext>
          </a:extLst>
        </xdr:cNvPr>
        <xdr:cNvSpPr>
          <a:spLocks noChangeArrowheads="1"/>
        </xdr:cNvSpPr>
      </xdr:nvSpPr>
      <xdr:spPr bwMode="auto">
        <a:xfrm>
          <a:off x="381000" y="247650"/>
          <a:ext cx="7048500" cy="67722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1918C" mc:Ignorable="a14" a14:legacySpreadsheetColorIndex="19"/>
          </a:solidFill>
          <a:miter lim="800000"/>
          <a:headEnd/>
          <a:tailEnd/>
        </a:ln>
        <a:effectLst>
          <a:prstShdw prst="shdw17" dist="17961" dir="2700000">
            <a:srgbClr val="575754">
              <a:alpha val="74998"/>
            </a:srgbClr>
          </a:prstShdw>
        </a:effectLst>
        <a:extLst>
          <a:ext uri="{909E8E84-426E-40dd-AFC4-6F175D3DCCD1}"/>
        </a:extLst>
      </xdr:spPr>
      <xdr:txBody>
        <a:bodyPr rtlCol="0"/>
        <a:lstStyle/>
        <a:p>
          <a:pPr algn="ctr"/>
          <a:endParaRPr lang="nl-NL"/>
        </a:p>
      </xdr:txBody>
    </xdr:sp>
    <xdr:clientData fPrintsWithSheet="0"/>
  </xdr:twoCellAnchor>
  <xdr:twoCellAnchor>
    <xdr:from>
      <xdr:col>2</xdr:col>
      <xdr:colOff>0</xdr:colOff>
      <xdr:row>1</xdr:row>
      <xdr:rowOff>217714</xdr:rowOff>
    </xdr:from>
    <xdr:to>
      <xdr:col>17</xdr:col>
      <xdr:colOff>364671</xdr:colOff>
      <xdr:row>3</xdr:row>
      <xdr:rowOff>48986</xdr:rowOff>
    </xdr:to>
    <xdr:grpSp>
      <xdr:nvGrpSpPr>
        <xdr:cNvPr id="6" name="Groep 5">
          <a:extLst>
            <a:ext uri="{FF2B5EF4-FFF2-40B4-BE49-F238E27FC236}">
              <a16:creationId xmlns:a16="http://schemas.microsoft.com/office/drawing/2014/main" id="{531FB5D6-5226-4095-AC36-7B3A123A2832}"/>
            </a:ext>
          </a:extLst>
        </xdr:cNvPr>
        <xdr:cNvGrpSpPr/>
      </xdr:nvGrpSpPr>
      <xdr:grpSpPr>
        <a:xfrm>
          <a:off x="762000" y="465364"/>
          <a:ext cx="6270171" cy="1221922"/>
          <a:chOff x="762000" y="466725"/>
          <a:chExt cx="6267450" cy="1219200"/>
        </a:xfrm>
      </xdr:grpSpPr>
      <xdr:sp macro="" textlink="">
        <xdr:nvSpPr>
          <xdr:cNvPr id="7" name="Tekstvak 6">
            <a:extLst>
              <a:ext uri="{FF2B5EF4-FFF2-40B4-BE49-F238E27FC236}">
                <a16:creationId xmlns:a16="http://schemas.microsoft.com/office/drawing/2014/main" id="{E1205636-F748-4875-A88E-5C22ABA148B0}"/>
              </a:ext>
            </a:extLst>
          </xdr:cNvPr>
          <xdr:cNvSpPr txBox="1"/>
        </xdr:nvSpPr>
        <xdr:spPr>
          <a:xfrm>
            <a:off x="762000" y="466725"/>
            <a:ext cx="6267450" cy="12192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nl-NL" sz="4800">
                <a:solidFill>
                  <a:schemeClr val="tx1">
                    <a:lumMod val="50000"/>
                    <a:lumOff val="50000"/>
                  </a:schemeClr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REKENT     L</a:t>
            </a:r>
          </a:p>
        </xdr:txBody>
      </xdr:sp>
      <xdr:sp macro="" textlink="">
        <xdr:nvSpPr>
          <xdr:cNvPr id="8" name="Tekstvak 7">
            <a:extLst>
              <a:ext uri="{FF2B5EF4-FFF2-40B4-BE49-F238E27FC236}">
                <a16:creationId xmlns:a16="http://schemas.microsoft.com/office/drawing/2014/main" id="{D1AD8CC2-D5BE-445B-B942-AA87B65B9DE9}"/>
              </a:ext>
            </a:extLst>
          </xdr:cNvPr>
          <xdr:cNvSpPr txBox="1"/>
        </xdr:nvSpPr>
        <xdr:spPr>
          <a:xfrm>
            <a:off x="4276725" y="657224"/>
            <a:ext cx="514350" cy="752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nl-NL" sz="4800">
                <a:solidFill>
                  <a:srgbClr val="4A90E2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O</a:t>
            </a:r>
          </a:p>
        </xdr:txBody>
      </xdr:sp>
      <xdr:sp macro="" textlink="">
        <xdr:nvSpPr>
          <xdr:cNvPr id="9" name="Tekstvak 8">
            <a:extLst>
              <a:ext uri="{FF2B5EF4-FFF2-40B4-BE49-F238E27FC236}">
                <a16:creationId xmlns:a16="http://schemas.microsoft.com/office/drawing/2014/main" id="{21BE6D38-9966-4858-ACFD-30E5B970891B}"/>
              </a:ext>
            </a:extLst>
          </xdr:cNvPr>
          <xdr:cNvSpPr txBox="1"/>
        </xdr:nvSpPr>
        <xdr:spPr>
          <a:xfrm>
            <a:off x="4572000" y="657224"/>
            <a:ext cx="514350" cy="752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nl-NL" sz="4800">
                <a:solidFill>
                  <a:srgbClr val="4A90E2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O</a:t>
            </a:r>
          </a:p>
        </xdr:txBody>
      </xdr:sp>
    </xdr:grpSp>
    <xdr:clientData/>
  </xdr:twoCellAnchor>
  <xdr:twoCellAnchor>
    <xdr:from>
      <xdr:col>15</xdr:col>
      <xdr:colOff>420191</xdr:colOff>
      <xdr:row>14</xdr:row>
      <xdr:rowOff>65128</xdr:rowOff>
    </xdr:from>
    <xdr:to>
      <xdr:col>16</xdr:col>
      <xdr:colOff>258912</xdr:colOff>
      <xdr:row>15</xdr:row>
      <xdr:rowOff>214456</xdr:rowOff>
    </xdr:to>
    <xdr:sp macro="" textlink="">
      <xdr:nvSpPr>
        <xdr:cNvPr id="10" name="Half kader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D405E6-3091-4DD8-8482-2B5E2AB17C2A}"/>
            </a:ext>
          </a:extLst>
        </xdr:cNvPr>
        <xdr:cNvSpPr/>
      </xdr:nvSpPr>
      <xdr:spPr bwMode="auto">
        <a:xfrm rot="8109060">
          <a:off x="6097091" y="4465678"/>
          <a:ext cx="257821" cy="387453"/>
        </a:xfrm>
        <a:prstGeom prst="halfFrame">
          <a:avLst/>
        </a:prstGeom>
        <a:solidFill>
          <a:schemeClr val="bg1"/>
        </a:solidFill>
        <a:ln w="9525" cap="flat" cmpd="sng" algn="ctr">
          <a:solidFill>
            <a:srgbClr val="4A90E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74E7D-8C8F-4984-9A8E-988BB7EE3359}">
  <sheetPr>
    <pageSetUpPr autoPageBreaks="0"/>
  </sheetPr>
  <dimension ref="A1:Z47"/>
  <sheetViews>
    <sheetView showGridLines="0" showRowColHeaders="0" tabSelected="1" zoomScaleNormal="100" workbookViewId="0"/>
  </sheetViews>
  <sheetFormatPr defaultColWidth="0" defaultRowHeight="20.100000000000001" customHeight="1" zeroHeight="1"/>
  <cols>
    <col min="1" max="16" width="5.7109375" style="20" customWidth="1"/>
    <col min="17" max="17" width="8.5703125" style="20" customWidth="1"/>
    <col min="18" max="26" width="5.7109375" style="20" customWidth="1"/>
    <col min="27" max="16384" width="5.7109375" style="20" hidden="1"/>
  </cols>
  <sheetData>
    <row r="1" spans="1:26" ht="20.100000000000001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0.100000000000001" customHeight="1" thickBot="1">
      <c r="A2" s="19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19"/>
      <c r="U2" s="19"/>
      <c r="V2" s="19"/>
      <c r="W2" s="19"/>
      <c r="X2" s="19"/>
      <c r="Y2" s="19"/>
      <c r="Z2" s="19"/>
    </row>
    <row r="3" spans="1:26" ht="90" customHeight="1">
      <c r="A3" s="19"/>
      <c r="B3" s="21"/>
      <c r="C3" s="51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3"/>
      <c r="S3" s="21"/>
      <c r="T3" s="19"/>
      <c r="U3" s="19"/>
      <c r="V3" s="19"/>
      <c r="W3" s="19"/>
      <c r="X3" s="19"/>
      <c r="Y3" s="19"/>
      <c r="Z3" s="19"/>
    </row>
    <row r="4" spans="1:26" ht="45" customHeight="1" thickBot="1">
      <c r="A4" s="19"/>
      <c r="B4" s="21"/>
      <c r="C4" s="54" t="s">
        <v>22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6"/>
      <c r="S4" s="21"/>
      <c r="T4" s="19"/>
      <c r="U4" s="19"/>
      <c r="V4" s="19"/>
      <c r="W4" s="19"/>
      <c r="X4" s="19"/>
      <c r="Y4" s="19"/>
      <c r="Z4" s="19"/>
    </row>
    <row r="5" spans="1:26" ht="11.25" customHeight="1">
      <c r="A5" s="19"/>
      <c r="B5" s="21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21"/>
      <c r="T5" s="19"/>
      <c r="U5" s="19"/>
      <c r="V5" s="19"/>
      <c r="W5" s="19"/>
      <c r="X5" s="19"/>
      <c r="Y5" s="19"/>
      <c r="Z5" s="19"/>
    </row>
    <row r="6" spans="1:26" ht="11.25" customHeight="1">
      <c r="A6" s="19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19"/>
      <c r="U6" s="19"/>
      <c r="V6" s="19"/>
      <c r="W6" s="19"/>
      <c r="X6" s="19"/>
      <c r="Y6" s="19"/>
      <c r="Z6" s="19"/>
    </row>
    <row r="7" spans="1:26" ht="18.75" customHeight="1">
      <c r="A7" s="19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19"/>
      <c r="U7" s="19"/>
      <c r="V7" s="19"/>
      <c r="W7" s="19"/>
      <c r="X7" s="19"/>
      <c r="Y7" s="19"/>
      <c r="Z7" s="19"/>
    </row>
    <row r="8" spans="1:26" ht="18.75" customHeight="1">
      <c r="A8" s="19"/>
      <c r="B8" s="21"/>
      <c r="C8" s="22" t="str">
        <f>C4</f>
        <v>Minimumloon werknemer per 1 juli 2022</v>
      </c>
      <c r="D8" s="23"/>
      <c r="E8" s="22"/>
      <c r="F8" s="22"/>
      <c r="G8" s="22"/>
      <c r="H8" s="24"/>
      <c r="I8" s="25"/>
      <c r="J8" s="25"/>
      <c r="K8" s="25"/>
      <c r="L8" s="25"/>
      <c r="M8" s="25"/>
      <c r="N8" s="25"/>
      <c r="O8" s="25"/>
      <c r="P8" s="25"/>
      <c r="Q8" s="25"/>
      <c r="R8" s="25"/>
      <c r="S8" s="21"/>
      <c r="T8" s="19"/>
      <c r="U8" s="19"/>
      <c r="V8" s="19"/>
      <c r="W8" s="19"/>
      <c r="X8" s="19"/>
      <c r="Y8" s="19"/>
      <c r="Z8" s="19"/>
    </row>
    <row r="9" spans="1:26" ht="18.75" customHeight="1">
      <c r="A9" s="19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19"/>
      <c r="U9" s="19"/>
      <c r="V9" s="19"/>
      <c r="W9" s="19"/>
      <c r="X9" s="19"/>
      <c r="Y9" s="19"/>
      <c r="Z9" s="19"/>
    </row>
    <row r="10" spans="1:26" ht="18.75" customHeight="1">
      <c r="A10" s="19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19"/>
      <c r="U10" s="19"/>
      <c r="V10" s="19"/>
      <c r="W10" s="19"/>
      <c r="X10" s="19"/>
      <c r="Y10" s="19"/>
      <c r="Z10" s="19"/>
    </row>
    <row r="11" spans="1:26" ht="18.75" customHeight="1">
      <c r="A11" s="19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19"/>
      <c r="U11" s="19"/>
      <c r="V11" s="19"/>
      <c r="W11" s="19"/>
      <c r="X11" s="19"/>
      <c r="Y11" s="19"/>
      <c r="Z11" s="19"/>
    </row>
    <row r="12" spans="1:26" ht="18.75" customHeight="1">
      <c r="A12" s="19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19"/>
      <c r="U12" s="19"/>
      <c r="V12" s="19"/>
      <c r="W12" s="19"/>
      <c r="X12" s="19"/>
      <c r="Y12" s="19"/>
      <c r="Z12" s="19"/>
    </row>
    <row r="13" spans="1:26" ht="18.75" customHeight="1">
      <c r="A13" s="19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19"/>
      <c r="U13" s="19"/>
      <c r="V13" s="19"/>
      <c r="W13" s="19"/>
      <c r="X13" s="19"/>
      <c r="Y13" s="19"/>
      <c r="Z13" s="19"/>
    </row>
    <row r="14" spans="1:26" ht="18.75" customHeight="1">
      <c r="A14" s="19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6"/>
      <c r="P14" s="26"/>
      <c r="Q14" s="21"/>
      <c r="R14" s="21"/>
      <c r="S14" s="21"/>
      <c r="T14" s="19"/>
      <c r="U14" s="19"/>
      <c r="V14" s="19"/>
      <c r="W14" s="19"/>
      <c r="X14" s="19"/>
      <c r="Y14" s="19"/>
      <c r="Z14" s="19"/>
    </row>
    <row r="15" spans="1:26" ht="18.75" customHeight="1">
      <c r="A15" s="19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6"/>
      <c r="P15" s="26"/>
      <c r="Q15" s="21"/>
      <c r="R15" s="21"/>
      <c r="S15" s="21"/>
      <c r="T15" s="19"/>
      <c r="U15" s="19"/>
      <c r="V15" s="19"/>
      <c r="W15" s="19"/>
      <c r="X15" s="19"/>
      <c r="Y15" s="19"/>
      <c r="Z15" s="19"/>
    </row>
    <row r="16" spans="1:26" ht="18.75" customHeight="1">
      <c r="A16" s="19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6"/>
      <c r="P16" s="26"/>
      <c r="Q16" s="21"/>
      <c r="R16" s="21"/>
      <c r="S16" s="21"/>
      <c r="T16" s="19"/>
      <c r="U16" s="19"/>
      <c r="V16" s="19"/>
      <c r="W16" s="19"/>
      <c r="X16" s="19"/>
      <c r="Y16" s="19"/>
      <c r="Z16" s="19"/>
    </row>
    <row r="17" spans="1:26" ht="18.75" customHeight="1">
      <c r="A17" s="19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19"/>
      <c r="U17" s="19"/>
      <c r="V17" s="19"/>
      <c r="W17" s="19"/>
      <c r="X17" s="19"/>
      <c r="Y17" s="19"/>
      <c r="Z17" s="19"/>
    </row>
    <row r="18" spans="1:26" ht="18.75" customHeight="1">
      <c r="A18" s="19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19"/>
      <c r="U18" s="19"/>
      <c r="V18" s="19"/>
      <c r="W18" s="19"/>
      <c r="X18" s="19"/>
      <c r="Y18" s="19"/>
      <c r="Z18" s="19"/>
    </row>
    <row r="19" spans="1:26" ht="18.75" customHeight="1">
      <c r="A19" s="19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19"/>
      <c r="U19" s="19"/>
      <c r="V19" s="19"/>
      <c r="W19" s="19"/>
      <c r="X19" s="19"/>
      <c r="Y19" s="19"/>
      <c r="Z19" s="19"/>
    </row>
    <row r="20" spans="1:26" ht="18.75" customHeight="1">
      <c r="A20" s="19"/>
      <c r="B20" s="21"/>
      <c r="C20" s="27" t="s">
        <v>20</v>
      </c>
      <c r="D20" s="28"/>
      <c r="E20" s="29"/>
      <c r="F20" s="29"/>
      <c r="G20" s="29"/>
      <c r="H20" s="30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19"/>
      <c r="U20" s="19"/>
      <c r="V20" s="19"/>
      <c r="W20" s="19"/>
      <c r="X20" s="19"/>
      <c r="Y20" s="19"/>
      <c r="Z20" s="19"/>
    </row>
    <row r="21" spans="1:26" ht="18.75" customHeight="1">
      <c r="A21" s="19"/>
      <c r="B21" s="21"/>
      <c r="C21" s="30"/>
      <c r="D21" s="31"/>
      <c r="E21" s="30"/>
      <c r="F21" s="30"/>
      <c r="G21" s="30"/>
      <c r="H21" s="30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19"/>
      <c r="U21" s="19"/>
      <c r="V21" s="19"/>
      <c r="W21" s="19"/>
      <c r="X21" s="19"/>
      <c r="Y21" s="19"/>
      <c r="Z21" s="19"/>
    </row>
    <row r="22" spans="1:26" ht="18.75" customHeight="1">
      <c r="A22" s="19"/>
      <c r="B22" s="21"/>
      <c r="C22" s="58">
        <v>44692</v>
      </c>
      <c r="D22" s="58"/>
      <c r="E22" s="58"/>
      <c r="F22" s="58"/>
      <c r="G22" s="59" t="s">
        <v>24</v>
      </c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21"/>
      <c r="T22" s="19"/>
      <c r="U22" s="19"/>
      <c r="V22" s="19"/>
      <c r="W22" s="19"/>
      <c r="X22" s="19"/>
      <c r="Y22" s="19"/>
      <c r="Z22" s="19"/>
    </row>
    <row r="23" spans="1:26" ht="18.75" customHeight="1">
      <c r="A23" s="19"/>
      <c r="B23" s="21"/>
      <c r="C23" s="58"/>
      <c r="D23" s="58"/>
      <c r="E23" s="58"/>
      <c r="F23" s="58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21"/>
      <c r="T23" s="19"/>
      <c r="U23" s="19"/>
      <c r="V23" s="19"/>
      <c r="W23" s="19"/>
      <c r="X23" s="19"/>
      <c r="Y23" s="19"/>
      <c r="Z23" s="19"/>
    </row>
    <row r="24" spans="1:26" ht="18.75" customHeight="1">
      <c r="A24" s="19"/>
      <c r="B24" s="21"/>
      <c r="C24" s="50"/>
      <c r="D24" s="50"/>
      <c r="E24" s="50"/>
      <c r="F24" s="50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19"/>
      <c r="U24" s="19"/>
      <c r="V24" s="19"/>
      <c r="W24" s="19"/>
      <c r="X24" s="19"/>
      <c r="Y24" s="19"/>
      <c r="Z24" s="19"/>
    </row>
    <row r="25" spans="1:26" ht="18.75" customHeight="1">
      <c r="A25" s="19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32"/>
      <c r="R25" s="32"/>
      <c r="S25" s="21"/>
      <c r="T25" s="19"/>
      <c r="U25" s="19"/>
      <c r="V25" s="19"/>
      <c r="W25" s="19"/>
      <c r="X25" s="19"/>
      <c r="Y25" s="19"/>
      <c r="Z25" s="19"/>
    </row>
    <row r="26" spans="1:26" ht="20.100000000000001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20.100000000000001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20.100000000000001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20.100000000000001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20.100000000000001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20.10000000000000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20.100000000000001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20.100000000000001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20.100000000000001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20.100000000000001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20.100000000000001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20.100000000000001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20.100000000000001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20.100000000000001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20.100000000000001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20.100000000000001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20.100000000000001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20.100000000000001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20.100000000000001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20.100000000000001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9.5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26" ht="19.5" hidden="1" customHeight="1"/>
  </sheetData>
  <sheetProtection sheet="1" objects="1" scenarios="1"/>
  <mergeCells count="8">
    <mergeCell ref="C24:F24"/>
    <mergeCell ref="C3:R3"/>
    <mergeCell ref="C4:R4"/>
    <mergeCell ref="C5:R5"/>
    <mergeCell ref="C22:F22"/>
    <mergeCell ref="G22:R22"/>
    <mergeCell ref="C23:F23"/>
    <mergeCell ref="G23:R23"/>
  </mergeCells>
  <hyperlinks>
    <hyperlink ref="C8:R8" location="'1'!A1" display="'1'!A1" xr:uid="{D4F103E3-2A50-41F1-90E7-6F930658E533}"/>
  </hyperlink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 fitToPage="1"/>
  </sheetPr>
  <dimension ref="B1:F27"/>
  <sheetViews>
    <sheetView showGridLines="0" showRowColHeaders="0" workbookViewId="0"/>
  </sheetViews>
  <sheetFormatPr defaultColWidth="9.140625" defaultRowHeight="15.95" customHeight="1"/>
  <cols>
    <col min="1" max="1" width="14.28515625" style="1" customWidth="1"/>
    <col min="2" max="2" width="28.5703125" style="1" customWidth="1"/>
    <col min="3" max="5" width="21.42578125" style="34" customWidth="1"/>
    <col min="6" max="6" width="21.42578125" style="1" customWidth="1"/>
    <col min="7" max="11" width="5.7109375" style="1" customWidth="1"/>
    <col min="12" max="16384" width="9.140625" style="1"/>
  </cols>
  <sheetData>
    <row r="1" spans="2:6" ht="18.75" customHeight="1"/>
    <row r="2" spans="2:6" ht="31.5">
      <c r="B2" s="62" t="s">
        <v>22</v>
      </c>
      <c r="C2" s="62"/>
      <c r="D2" s="62"/>
      <c r="E2" s="62"/>
      <c r="F2" s="62"/>
    </row>
    <row r="3" spans="2:6" ht="18.75" customHeight="1"/>
    <row r="4" spans="2:6" ht="18.75" customHeight="1">
      <c r="B4" s="63"/>
      <c r="C4" s="63"/>
      <c r="D4" s="63"/>
    </row>
    <row r="5" spans="2:6" ht="18.75" customHeight="1">
      <c r="B5" s="61" t="s">
        <v>4</v>
      </c>
      <c r="C5" s="61"/>
      <c r="D5" s="61"/>
      <c r="F5" s="39">
        <v>40</v>
      </c>
    </row>
    <row r="6" spans="2:6" ht="18.75" customHeight="1">
      <c r="B6" s="61" t="s">
        <v>5</v>
      </c>
      <c r="C6" s="61"/>
      <c r="D6" s="61"/>
      <c r="F6" s="39">
        <v>40</v>
      </c>
    </row>
    <row r="7" spans="2:6" ht="18.75" customHeight="1">
      <c r="B7" s="61" t="s">
        <v>6</v>
      </c>
      <c r="C7" s="61"/>
      <c r="D7" s="61"/>
      <c r="F7" s="48">
        <v>17</v>
      </c>
    </row>
    <row r="8" spans="2:6" ht="18.75" customHeight="1">
      <c r="B8" s="61"/>
      <c r="C8" s="61"/>
      <c r="D8" s="61"/>
      <c r="F8" s="2"/>
    </row>
    <row r="9" spans="2:6" ht="18.75" customHeight="1">
      <c r="B9" s="61" t="s">
        <v>12</v>
      </c>
      <c r="C9" s="61"/>
      <c r="D9" s="61"/>
      <c r="F9" s="40">
        <f>calc!D12</f>
        <v>693.7</v>
      </c>
    </row>
    <row r="10" spans="2:6" ht="18.75" customHeight="1">
      <c r="B10" s="61" t="s">
        <v>13</v>
      </c>
      <c r="C10" s="61"/>
      <c r="D10" s="61"/>
      <c r="F10" s="40">
        <f>calc!D13</f>
        <v>160.1</v>
      </c>
    </row>
    <row r="11" spans="2:6" ht="18.75" customHeight="1">
      <c r="B11" s="61" t="s">
        <v>14</v>
      </c>
      <c r="C11" s="61"/>
      <c r="D11" s="61"/>
      <c r="F11" s="40">
        <f>calc!D14</f>
        <v>32.020000000000003</v>
      </c>
    </row>
    <row r="12" spans="2:6" ht="18.75" customHeight="1">
      <c r="B12" s="61" t="s">
        <v>15</v>
      </c>
      <c r="C12" s="61"/>
      <c r="D12" s="61"/>
      <c r="F12" s="40">
        <f>calc!D15</f>
        <v>4.01</v>
      </c>
    </row>
    <row r="13" spans="2:6" ht="18.75" customHeight="1">
      <c r="B13" s="61"/>
      <c r="C13" s="61"/>
      <c r="D13" s="61"/>
      <c r="F13" s="10"/>
    </row>
    <row r="14" spans="2:6" ht="18.75" customHeight="1">
      <c r="B14" s="61" t="s">
        <v>16</v>
      </c>
      <c r="C14" s="61"/>
      <c r="D14" s="61"/>
      <c r="F14" s="40">
        <f>calc!D17</f>
        <v>749.19600000000014</v>
      </c>
    </row>
    <row r="15" spans="2:6" ht="18.75" customHeight="1">
      <c r="B15" s="61" t="s">
        <v>17</v>
      </c>
      <c r="C15" s="61"/>
      <c r="D15" s="61"/>
      <c r="F15" s="40">
        <f>calc!D18</f>
        <v>172.90800000000002</v>
      </c>
    </row>
    <row r="16" spans="2:6" ht="18.75" customHeight="1">
      <c r="B16" s="61" t="s">
        <v>18</v>
      </c>
      <c r="C16" s="61"/>
      <c r="D16" s="61"/>
      <c r="F16" s="40">
        <f>calc!D19</f>
        <v>34.581600000000009</v>
      </c>
    </row>
    <row r="17" spans="2:6" ht="18.75" customHeight="1">
      <c r="B17" s="61" t="s">
        <v>19</v>
      </c>
      <c r="C17" s="61"/>
      <c r="D17" s="61"/>
      <c r="F17" s="40">
        <f>calc!D20</f>
        <v>4.3308</v>
      </c>
    </row>
    <row r="18" spans="2:6" ht="18.75" customHeight="1">
      <c r="B18" s="2"/>
      <c r="E18" s="35"/>
      <c r="F18" s="9"/>
    </row>
    <row r="19" spans="2:6" ht="18.75" customHeight="1">
      <c r="B19" s="60" t="s">
        <v>23</v>
      </c>
      <c r="C19" s="60"/>
      <c r="D19" s="60"/>
      <c r="E19" s="35"/>
      <c r="F19" s="9"/>
    </row>
    <row r="20" spans="2:6" ht="18.75" customHeight="1">
      <c r="B20" s="36" t="str">
        <f>calc!I3</f>
        <v>Leeftijd</v>
      </c>
      <c r="C20" s="41" t="str">
        <f>calc!J3</f>
        <v>Percentage</v>
      </c>
      <c r="D20" s="46" t="str">
        <f>calc!K3</f>
        <v>per maand</v>
      </c>
      <c r="E20" s="41" t="str">
        <f>calc!L3</f>
        <v>per week</v>
      </c>
      <c r="F20" s="44" t="str">
        <f>calc!M3</f>
        <v>per dag</v>
      </c>
    </row>
    <row r="21" spans="2:6" ht="18.75" customHeight="1">
      <c r="B21" s="37" t="str">
        <f>B22+1&amp;" jaar en ouder"</f>
        <v>21 jaar en ouder</v>
      </c>
      <c r="C21" s="42">
        <f>calc!J6</f>
        <v>1</v>
      </c>
      <c r="D21" s="47">
        <f>calc!K6</f>
        <v>1756.2</v>
      </c>
      <c r="E21" s="43">
        <f>calc!L6</f>
        <v>405.3</v>
      </c>
      <c r="F21" s="45">
        <f>calc!M6</f>
        <v>81.06</v>
      </c>
    </row>
    <row r="22" spans="2:6" ht="18.75" customHeight="1">
      <c r="B22" s="38">
        <f>calc!I7</f>
        <v>20</v>
      </c>
      <c r="C22" s="42">
        <f>calc!J7</f>
        <v>0.8</v>
      </c>
      <c r="D22" s="47">
        <f>calc!K7</f>
        <v>1404.95</v>
      </c>
      <c r="E22" s="43">
        <f>calc!L7</f>
        <v>324.25</v>
      </c>
      <c r="F22" s="45">
        <f>calc!M7</f>
        <v>64.849999999999994</v>
      </c>
    </row>
    <row r="23" spans="2:6" ht="18.75" customHeight="1">
      <c r="B23" s="38">
        <f>calc!I8</f>
        <v>19</v>
      </c>
      <c r="C23" s="42">
        <f>calc!J8</f>
        <v>0.6</v>
      </c>
      <c r="D23" s="47">
        <f>calc!K8</f>
        <v>1053.7</v>
      </c>
      <c r="E23" s="43">
        <f>calc!L8</f>
        <v>243.2</v>
      </c>
      <c r="F23" s="45">
        <f>calc!M8</f>
        <v>48.64</v>
      </c>
    </row>
    <row r="24" spans="2:6" ht="18.75" customHeight="1">
      <c r="B24" s="38">
        <f>calc!I9</f>
        <v>18</v>
      </c>
      <c r="C24" s="42">
        <f>calc!J9</f>
        <v>0.5</v>
      </c>
      <c r="D24" s="47">
        <f>calc!K9</f>
        <v>878.1</v>
      </c>
      <c r="E24" s="43">
        <f>calc!L9</f>
        <v>202.65</v>
      </c>
      <c r="F24" s="45">
        <f>calc!M9</f>
        <v>40.53</v>
      </c>
    </row>
    <row r="25" spans="2:6" ht="18.75" customHeight="1">
      <c r="B25" s="38">
        <f>calc!I10</f>
        <v>17</v>
      </c>
      <c r="C25" s="42">
        <f>calc!J10</f>
        <v>0.39500000000000002</v>
      </c>
      <c r="D25" s="47">
        <f>calc!K10</f>
        <v>693.7</v>
      </c>
      <c r="E25" s="43">
        <f>calc!L10</f>
        <v>160.1</v>
      </c>
      <c r="F25" s="45">
        <f>calc!M10</f>
        <v>32.020000000000003</v>
      </c>
    </row>
    <row r="26" spans="2:6" ht="18.75" customHeight="1">
      <c r="B26" s="38">
        <f>calc!I11</f>
        <v>16</v>
      </c>
      <c r="C26" s="42">
        <f>calc!J11</f>
        <v>0.34499999999999997</v>
      </c>
      <c r="D26" s="47">
        <f>calc!K11</f>
        <v>605.9</v>
      </c>
      <c r="E26" s="43">
        <f>calc!L11</f>
        <v>139.85</v>
      </c>
      <c r="F26" s="45">
        <f>calc!M11</f>
        <v>27.97</v>
      </c>
    </row>
    <row r="27" spans="2:6" ht="18.75" customHeight="1">
      <c r="B27" s="38">
        <f>calc!I12</f>
        <v>15</v>
      </c>
      <c r="C27" s="42">
        <f>calc!J12</f>
        <v>0.3</v>
      </c>
      <c r="D27" s="47">
        <f>calc!K12</f>
        <v>526.85</v>
      </c>
      <c r="E27" s="43">
        <f>calc!L12</f>
        <v>121.6</v>
      </c>
      <c r="F27" s="45">
        <f>calc!M12</f>
        <v>24.32</v>
      </c>
    </row>
  </sheetData>
  <sheetProtection sheet="1" objects="1" scenarios="1"/>
  <mergeCells count="16">
    <mergeCell ref="B13:D13"/>
    <mergeCell ref="B4:D4"/>
    <mergeCell ref="B5:D5"/>
    <mergeCell ref="B6:D6"/>
    <mergeCell ref="B7:D7"/>
    <mergeCell ref="B8:D8"/>
    <mergeCell ref="B2:F2"/>
    <mergeCell ref="B9:D9"/>
    <mergeCell ref="B10:D10"/>
    <mergeCell ref="B11:D11"/>
    <mergeCell ref="B12:D12"/>
    <mergeCell ref="B19:D19"/>
    <mergeCell ref="B14:D14"/>
    <mergeCell ref="B15:D15"/>
    <mergeCell ref="B16:D16"/>
    <mergeCell ref="B17:D17"/>
  </mergeCells>
  <phoneticPr fontId="0" type="noConversion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/>
  </sheetPr>
  <dimension ref="B2:AA20"/>
  <sheetViews>
    <sheetView showGridLines="0" showRowColHeaders="0" workbookViewId="0">
      <selection activeCell="K6" sqref="K6:M12"/>
    </sheetView>
  </sheetViews>
  <sheetFormatPr defaultColWidth="9.140625" defaultRowHeight="16.5" customHeight="1"/>
  <cols>
    <col min="1" max="8" width="9.140625" style="3"/>
    <col min="9" max="9" width="37.140625" style="3" bestFit="1" customWidth="1"/>
    <col min="10" max="10" width="11" style="3" customWidth="1"/>
    <col min="11" max="11" width="9.28515625" style="3" bestFit="1" customWidth="1"/>
    <col min="12" max="12" width="8.42578125" style="3" bestFit="1" customWidth="1"/>
    <col min="13" max="13" width="7" style="3" bestFit="1" customWidth="1"/>
    <col min="14" max="17" width="9.140625" style="5"/>
    <col min="18" max="21" width="9.140625" style="3"/>
    <col min="22" max="22" width="9.140625" style="3" customWidth="1"/>
    <col min="23" max="23" width="9.140625" style="3"/>
    <col min="24" max="25" width="9.7109375" style="3" bestFit="1" customWidth="1"/>
    <col min="26" max="27" width="9.28515625" style="3" bestFit="1" customWidth="1"/>
    <col min="28" max="16384" width="9.140625" style="3"/>
  </cols>
  <sheetData>
    <row r="2" spans="2:27" ht="22.5" customHeight="1">
      <c r="B2" s="3" t="s">
        <v>0</v>
      </c>
      <c r="I2" s="3" t="s">
        <v>21</v>
      </c>
    </row>
    <row r="3" spans="2:27" ht="16.5" customHeight="1">
      <c r="I3" s="5" t="s">
        <v>11</v>
      </c>
      <c r="J3" s="5" t="s">
        <v>10</v>
      </c>
      <c r="K3" s="5" t="s">
        <v>1</v>
      </c>
      <c r="L3" s="5" t="s">
        <v>2</v>
      </c>
      <c r="M3" s="5" t="s">
        <v>3</v>
      </c>
      <c r="N3" s="5" t="s">
        <v>7</v>
      </c>
      <c r="O3" s="5" t="s">
        <v>1</v>
      </c>
      <c r="P3" s="5" t="s">
        <v>2</v>
      </c>
      <c r="Q3" s="5" t="s">
        <v>3</v>
      </c>
      <c r="V3" s="11"/>
      <c r="W3" s="17"/>
      <c r="X3" s="17"/>
      <c r="Y3" s="17"/>
    </row>
    <row r="4" spans="2:27" ht="16.5" customHeight="1">
      <c r="B4" s="2" t="s">
        <v>4</v>
      </c>
      <c r="C4" s="1"/>
      <c r="D4" s="1"/>
      <c r="G4" s="4">
        <f>'1'!F5</f>
        <v>40</v>
      </c>
      <c r="I4" s="5">
        <v>23</v>
      </c>
      <c r="J4" s="7">
        <v>1</v>
      </c>
      <c r="K4" s="49">
        <f>K5</f>
        <v>1756.2</v>
      </c>
      <c r="L4" s="49">
        <f t="shared" ref="L4" si="0">L5</f>
        <v>405.3</v>
      </c>
      <c r="M4" s="49">
        <f t="shared" ref="M4" si="1">M5</f>
        <v>81.06</v>
      </c>
      <c r="N4" s="5">
        <f>IF(I4&lt;=G$6,1,0)</f>
        <v>0</v>
      </c>
      <c r="O4" s="5">
        <f t="shared" ref="O4:O12" si="2">K4*$N4</f>
        <v>0</v>
      </c>
      <c r="P4" s="5">
        <f t="shared" ref="P4:P12" si="3">L4*$N4</f>
        <v>0</v>
      </c>
      <c r="Q4" s="5">
        <f t="shared" ref="Q4:Q12" si="4">M4*$N4</f>
        <v>0</v>
      </c>
      <c r="V4" s="14"/>
      <c r="W4" s="17"/>
      <c r="X4" s="17"/>
      <c r="Y4" s="17"/>
      <c r="Z4" s="16"/>
      <c r="AA4" s="13"/>
    </row>
    <row r="5" spans="2:27" ht="16.5" customHeight="1">
      <c r="B5" s="2" t="s">
        <v>5</v>
      </c>
      <c r="C5" s="1"/>
      <c r="D5" s="1"/>
      <c r="G5" s="4">
        <f>'1'!F6</f>
        <v>40</v>
      </c>
      <c r="I5" s="5">
        <v>22</v>
      </c>
      <c r="J5" s="8">
        <v>1</v>
      </c>
      <c r="K5" s="49">
        <f>K6</f>
        <v>1756.2</v>
      </c>
      <c r="L5" s="49">
        <f>L6</f>
        <v>405.3</v>
      </c>
      <c r="M5" s="49">
        <f>M6</f>
        <v>81.06</v>
      </c>
      <c r="N5" s="5">
        <f t="shared" ref="N5:N12" si="5">IF(I5=G$6,1,0)</f>
        <v>0</v>
      </c>
      <c r="O5" s="5">
        <f t="shared" si="2"/>
        <v>0</v>
      </c>
      <c r="P5" s="5">
        <f t="shared" si="3"/>
        <v>0</v>
      </c>
      <c r="Q5" s="5">
        <f t="shared" si="4"/>
        <v>0</v>
      </c>
      <c r="U5" s="11"/>
      <c r="V5" s="17"/>
      <c r="W5" s="17"/>
      <c r="X5" s="17"/>
      <c r="Y5" s="17"/>
      <c r="Z5" s="15"/>
      <c r="AA5" s="12"/>
    </row>
    <row r="6" spans="2:27" ht="16.5" customHeight="1">
      <c r="B6" s="2" t="s">
        <v>6</v>
      </c>
      <c r="G6" s="4">
        <f>'1'!F7</f>
        <v>17</v>
      </c>
      <c r="I6" s="5">
        <v>21</v>
      </c>
      <c r="J6" s="8">
        <v>1</v>
      </c>
      <c r="K6" s="6">
        <v>1756.2</v>
      </c>
      <c r="L6" s="6">
        <v>405.3</v>
      </c>
      <c r="M6" s="6">
        <v>81.06</v>
      </c>
      <c r="N6" s="5">
        <f t="shared" si="5"/>
        <v>0</v>
      </c>
      <c r="O6" s="5">
        <f t="shared" si="2"/>
        <v>0</v>
      </c>
      <c r="P6" s="5">
        <f t="shared" si="3"/>
        <v>0</v>
      </c>
      <c r="Q6" s="5">
        <f t="shared" si="4"/>
        <v>0</v>
      </c>
      <c r="U6" s="11"/>
      <c r="V6" s="17"/>
      <c r="W6" s="17"/>
      <c r="X6" s="17"/>
      <c r="Y6" s="17"/>
      <c r="Z6" s="15"/>
      <c r="AA6" s="12"/>
    </row>
    <row r="7" spans="2:27" ht="16.5" customHeight="1">
      <c r="I7" s="5">
        <v>20</v>
      </c>
      <c r="J7" s="8">
        <v>0.8</v>
      </c>
      <c r="K7" s="6">
        <v>1404.95</v>
      </c>
      <c r="L7" s="6">
        <v>324.25</v>
      </c>
      <c r="M7" s="6">
        <v>64.849999999999994</v>
      </c>
      <c r="N7" s="5">
        <f t="shared" si="5"/>
        <v>0</v>
      </c>
      <c r="O7" s="5">
        <f t="shared" si="2"/>
        <v>0</v>
      </c>
      <c r="P7" s="5">
        <f t="shared" si="3"/>
        <v>0</v>
      </c>
      <c r="Q7" s="5">
        <f t="shared" si="4"/>
        <v>0</v>
      </c>
      <c r="U7" s="11"/>
      <c r="V7" s="17"/>
      <c r="W7" s="17"/>
      <c r="X7" s="17"/>
      <c r="Y7" s="17"/>
      <c r="Z7" s="15"/>
      <c r="AA7" s="12"/>
    </row>
    <row r="8" spans="2:27" ht="16.5" customHeight="1">
      <c r="B8" s="3" t="s">
        <v>1</v>
      </c>
      <c r="C8" s="3">
        <f>O14</f>
        <v>693.7</v>
      </c>
      <c r="I8" s="5">
        <v>19</v>
      </c>
      <c r="J8" s="8">
        <v>0.6</v>
      </c>
      <c r="K8" s="6">
        <v>1053.7</v>
      </c>
      <c r="L8" s="6">
        <v>243.2</v>
      </c>
      <c r="M8" s="6">
        <v>48.64</v>
      </c>
      <c r="N8" s="5">
        <f t="shared" si="5"/>
        <v>0</v>
      </c>
      <c r="O8" s="5">
        <f t="shared" si="2"/>
        <v>0</v>
      </c>
      <c r="P8" s="5">
        <f t="shared" si="3"/>
        <v>0</v>
      </c>
      <c r="Q8" s="5">
        <f t="shared" si="4"/>
        <v>0</v>
      </c>
      <c r="U8" s="11"/>
      <c r="V8" s="17"/>
      <c r="W8" s="17"/>
      <c r="X8" s="17"/>
      <c r="Y8" s="17"/>
      <c r="Z8" s="15"/>
      <c r="AA8" s="12"/>
    </row>
    <row r="9" spans="2:27" ht="16.5" customHeight="1">
      <c r="B9" s="3" t="s">
        <v>2</v>
      </c>
      <c r="C9" s="3">
        <f>P14</f>
        <v>160.1</v>
      </c>
      <c r="I9" s="5">
        <v>18</v>
      </c>
      <c r="J9" s="8">
        <v>0.5</v>
      </c>
      <c r="K9" s="6">
        <v>878.1</v>
      </c>
      <c r="L9" s="6">
        <v>202.65</v>
      </c>
      <c r="M9" s="6">
        <v>40.53</v>
      </c>
      <c r="N9" s="5">
        <f t="shared" si="5"/>
        <v>0</v>
      </c>
      <c r="O9" s="5">
        <f t="shared" si="2"/>
        <v>0</v>
      </c>
      <c r="P9" s="5">
        <f t="shared" si="3"/>
        <v>0</v>
      </c>
      <c r="Q9" s="5">
        <f t="shared" si="4"/>
        <v>0</v>
      </c>
      <c r="U9" s="18"/>
      <c r="V9" s="17"/>
      <c r="W9" s="17"/>
      <c r="X9" s="17"/>
      <c r="Y9" s="17"/>
      <c r="Z9" s="15"/>
      <c r="AA9" s="12"/>
    </row>
    <row r="10" spans="2:27" ht="16.5" customHeight="1">
      <c r="B10" s="3" t="s">
        <v>3</v>
      </c>
      <c r="C10" s="3">
        <f>Q14</f>
        <v>32.020000000000003</v>
      </c>
      <c r="I10" s="5">
        <v>17</v>
      </c>
      <c r="J10" s="8">
        <v>0.39500000000000002</v>
      </c>
      <c r="K10" s="6">
        <v>693.7</v>
      </c>
      <c r="L10" s="6">
        <v>160.1</v>
      </c>
      <c r="M10" s="6">
        <v>32.020000000000003</v>
      </c>
      <c r="N10" s="5">
        <f t="shared" si="5"/>
        <v>1</v>
      </c>
      <c r="O10" s="5">
        <f t="shared" si="2"/>
        <v>693.7</v>
      </c>
      <c r="P10" s="5">
        <f t="shared" si="3"/>
        <v>160.1</v>
      </c>
      <c r="Q10" s="5">
        <f t="shared" si="4"/>
        <v>32.020000000000003</v>
      </c>
      <c r="U10" s="18"/>
      <c r="V10" s="17"/>
      <c r="W10" s="17"/>
      <c r="X10" s="17"/>
      <c r="Y10" s="15"/>
      <c r="Z10" s="15"/>
      <c r="AA10" s="12"/>
    </row>
    <row r="11" spans="2:27" ht="16.5" customHeight="1">
      <c r="I11" s="5">
        <v>16</v>
      </c>
      <c r="J11" s="8">
        <v>0.34499999999999997</v>
      </c>
      <c r="K11" s="6">
        <v>605.9</v>
      </c>
      <c r="L11" s="6">
        <v>139.85</v>
      </c>
      <c r="M11" s="6">
        <v>27.97</v>
      </c>
      <c r="N11" s="5">
        <f t="shared" si="5"/>
        <v>0</v>
      </c>
      <c r="O11" s="5">
        <f t="shared" si="2"/>
        <v>0</v>
      </c>
      <c r="P11" s="5">
        <f t="shared" si="3"/>
        <v>0</v>
      </c>
      <c r="Q11" s="5">
        <f t="shared" si="4"/>
        <v>0</v>
      </c>
      <c r="U11" s="11"/>
      <c r="W11" s="11"/>
      <c r="X11" s="12"/>
      <c r="Y11" s="12"/>
      <c r="Z11" s="12"/>
      <c r="AA11" s="12"/>
    </row>
    <row r="12" spans="2:27" ht="16.5" customHeight="1">
      <c r="B12" s="3" t="s">
        <v>8</v>
      </c>
      <c r="C12" s="3" t="s">
        <v>1</v>
      </c>
      <c r="D12" s="3">
        <f>C8*B$13</f>
        <v>693.7</v>
      </c>
      <c r="I12" s="5">
        <v>15</v>
      </c>
      <c r="J12" s="8">
        <v>0.3</v>
      </c>
      <c r="K12" s="6">
        <v>526.85</v>
      </c>
      <c r="L12" s="6">
        <v>121.6</v>
      </c>
      <c r="M12" s="6">
        <v>24.32</v>
      </c>
      <c r="N12" s="5">
        <f t="shared" si="5"/>
        <v>0</v>
      </c>
      <c r="O12" s="5">
        <f t="shared" si="2"/>
        <v>0</v>
      </c>
      <c r="P12" s="5">
        <f t="shared" si="3"/>
        <v>0</v>
      </c>
      <c r="Q12" s="5">
        <f t="shared" si="4"/>
        <v>0</v>
      </c>
      <c r="W12" s="11"/>
      <c r="X12" s="12"/>
      <c r="Y12" s="12"/>
      <c r="Z12" s="12"/>
    </row>
    <row r="13" spans="2:27" ht="16.5" customHeight="1">
      <c r="B13" s="3">
        <f>G5/G4</f>
        <v>1</v>
      </c>
      <c r="C13" s="3" t="s">
        <v>2</v>
      </c>
      <c r="D13" s="3">
        <f>C9*B$13</f>
        <v>160.1</v>
      </c>
      <c r="W13" s="18"/>
      <c r="X13" s="12"/>
      <c r="Y13" s="12"/>
      <c r="Z13" s="12"/>
    </row>
    <row r="14" spans="2:27" ht="16.5" customHeight="1">
      <c r="C14" s="3" t="s">
        <v>3</v>
      </c>
      <c r="D14" s="3">
        <f>C10*B$13</f>
        <v>32.020000000000003</v>
      </c>
      <c r="O14" s="5">
        <f>SUM(O4:O12)</f>
        <v>693.7</v>
      </c>
      <c r="P14" s="5">
        <f>SUM(P4:P12)</f>
        <v>160.1</v>
      </c>
      <c r="Q14" s="5">
        <f>SUM(Q4:Q12)</f>
        <v>32.020000000000003</v>
      </c>
      <c r="W14" s="18"/>
      <c r="X14" s="12"/>
      <c r="Y14" s="12"/>
      <c r="Z14" s="12"/>
    </row>
    <row r="15" spans="2:27" ht="16.5" customHeight="1">
      <c r="C15" s="3" t="s">
        <v>9</v>
      </c>
      <c r="D15" s="3">
        <f>ROUNDUP(D13/G5,2)</f>
        <v>4.01</v>
      </c>
      <c r="W15" s="11"/>
      <c r="X15" s="12"/>
      <c r="Y15" s="12"/>
      <c r="Z15" s="12"/>
    </row>
    <row r="17" spans="3:4" ht="16.5" customHeight="1">
      <c r="C17" s="3" t="s">
        <v>1</v>
      </c>
      <c r="D17" s="3">
        <f>D12*1.08</f>
        <v>749.19600000000014</v>
      </c>
    </row>
    <row r="18" spans="3:4" ht="16.5" customHeight="1">
      <c r="C18" s="3" t="s">
        <v>2</v>
      </c>
      <c r="D18" s="3">
        <f>D13*1.08</f>
        <v>172.90800000000002</v>
      </c>
    </row>
    <row r="19" spans="3:4" ht="16.5" customHeight="1">
      <c r="C19" s="3" t="s">
        <v>3</v>
      </c>
      <c r="D19" s="3">
        <f>D14*1.08</f>
        <v>34.581600000000009</v>
      </c>
    </row>
    <row r="20" spans="3:4" ht="16.5" customHeight="1">
      <c r="C20" s="3" t="s">
        <v>9</v>
      </c>
      <c r="D20" s="3">
        <f>D15*1.08</f>
        <v>4.3308</v>
      </c>
    </row>
  </sheetData>
  <sheetProtection sheet="1" objects="1" scenarios="1"/>
  <phoneticPr fontId="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4C5D01E5C664AAC2D0A315E8AD40F" ma:contentTypeVersion="13" ma:contentTypeDescription="Crée un document." ma:contentTypeScope="" ma:versionID="cc8c88a510a76683b25c5a070efda394">
  <xsd:schema xmlns:xsd="http://www.w3.org/2001/XMLSchema" xmlns:xs="http://www.w3.org/2001/XMLSchema" xmlns:p="http://schemas.microsoft.com/office/2006/metadata/properties" xmlns:ns3="7dc282c0-3e50-4656-9732-bac76869c95e" xmlns:ns4="2dca561a-fac6-481c-b7bf-50459cf67694" targetNamespace="http://schemas.microsoft.com/office/2006/metadata/properties" ma:root="true" ma:fieldsID="e5ed506992ab10be86e3df547cd998d3" ns3:_="" ns4:_="">
    <xsd:import namespace="7dc282c0-3e50-4656-9732-bac76869c95e"/>
    <xsd:import namespace="2dca561a-fac6-481c-b7bf-50459cf6769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282c0-3e50-4656-9732-bac76869c9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ca561a-fac6-481c-b7bf-50459cf6769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7EECC-ADEC-458E-A60C-F29F45ACC7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EDBE81-BF86-4021-BB44-B70FE8EC2D5F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2dca561a-fac6-481c-b7bf-50459cf67694"/>
    <ds:schemaRef ds:uri="7dc282c0-3e50-4656-9732-bac76869c95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CE6E82A-E47A-46E8-A40C-B45177AEA1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c282c0-3e50-4656-9732-bac76869c95e"/>
    <ds:schemaRef ds:uri="2dca561a-fac6-481c-b7bf-50459cf676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Home</vt:lpstr>
      <vt:lpstr>1</vt:lpstr>
      <vt:lpstr>calc</vt:lpstr>
      <vt:lpstr>'1'!Print_Area</vt:lpstr>
      <vt:lpstr>Home!Print_Area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2011-05-20T08:53:20Z</cp:lastPrinted>
  <dcterms:created xsi:type="dcterms:W3CDTF">2006-09-16T00:00:00Z</dcterms:created>
  <dcterms:modified xsi:type="dcterms:W3CDTF">2022-05-11T12:10:05Z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0x010100E8C4C5D01E5C664AAC2D0A315E8AD40F</vt:lpwstr>
  </property>
</Properties>
</file>